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430" windowHeight="6405" activeTab="0"/>
  </bookViews>
  <sheets>
    <sheet name="Withdrawals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<sst xmlns="http://schemas.openxmlformats.org/spreadsheetml/2006/main" count="12" uniqueCount="12">
  <si>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Inflation Rate =</t>
  </si>
  <si>
    <t>Mean Annual Portfolio Return =</t>
  </si>
  <si>
    <t xml:space="preserve">Fill in the </t>
  </si>
  <si>
    <t>boxes</t>
  </si>
  <si>
    <t>Portfolio Standard Deviation =</t>
  </si>
  <si>
    <t>Index</t>
  </si>
  <si>
    <t>Press F9 for another set of Random Returns</t>
  </si>
  <si>
    <t>Chart</t>
  </si>
  <si>
    <t>Starting Portfolio =</t>
  </si>
  <si>
    <t>Withdrawal Rate =</t>
  </si>
  <si>
    <t>Returns</t>
  </si>
  <si>
    <t>lognormal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</si>
</sst>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0000000%"/>
    <numFmt numFmtId="165" formatCode="0.0%"/>
    <numFmt numFmtId="166" formatCode="&quot;$&quot;#,##0"/>
    <numFmt numFmtId="167" formatCode="&quot;$&quot;#,##0.00"/>
    <numFmt numFmtId="168" formatCode="0.000"/>
    <numFmt numFmtId="169" formatCode="&quot;$&quot;#,##0.000"/>
    <numFmt numFmtId="170" formatCode="0.000%"/>
  </numFmts>
  <fonts count="5">
    <font>
      <sz val="8"/>
      <name val="Arial"/>
      <family val="0"/>
    </font>
    <font>
      <b/>
      <sz val="8"/>
      <name val="Arial"/>
      <family val="2"/>
    </font>
    <font>
      <sz val="7.25"/>
      <name val="Arial"/>
      <family val="2"/>
    </font>
    <font>
      <sz val="6"/>
      <name val="Arial"/>
      <family val="2"/>
    </font>
    <font>
      <sz val="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 horizontal="center" vertical="center"/>
    </xf>
    <xf numFmtId="0" fontId="1" fillId="3" borderId="1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right" vertical="center"/>
    </xf>
    <xf numFmtId="10" fontId="1" fillId="3" borderId="4" xfId="0" applyNumberFormat="1" applyFont="1" applyFill="1" applyBorder="1" applyAlignment="1">
      <alignment horizontal="center" vertical="center"/>
    </xf>
    <xf numFmtId="0" fontId="0" fillId="4" borderId="5" xfId="0" applyFill="1" applyBorder="1" applyAlignment="1">
      <alignment/>
    </xf>
    <xf numFmtId="0" fontId="1" fillId="4" borderId="6" xfId="0" applyFont="1" applyFill="1" applyBorder="1" applyAlignment="1">
      <alignment/>
    </xf>
    <xf numFmtId="166" fontId="1" fillId="3" borderId="4" xfId="0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  <xf numFmtId="10" fontId="1" fillId="3" borderId="0" xfId="0" applyNumberFormat="1" applyFont="1" applyFill="1" applyAlignment="1">
      <alignment/>
    </xf>
    <xf numFmtId="0" fontId="1" fillId="3" borderId="0" xfId="0" applyFont="1" applyFill="1" applyAlignment="1">
      <alignment horizontal="right" vertical="center"/>
    </xf>
    <xf numFmtId="0" fontId="1" fillId="3" borderId="7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166" fontId="3" fillId="5" borderId="0" xfId="0" applyNumberFormat="1" applyFont="1" applyFill="1" applyAlignment="1">
      <alignment horizontal="center" vertical="center"/>
    </xf>
    <xf numFmtId="165" fontId="3" fillId="5" borderId="0" xfId="0" applyNumberFormat="1" applyFont="1" applyFill="1" applyAlignment="1">
      <alignment horizontal="center" vertical="center"/>
    </xf>
    <xf numFmtId="10" fontId="3" fillId="5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center" vertical="center"/>
    </xf>
    <xf numFmtId="165" fontId="1" fillId="3" borderId="8" xfId="0" applyNumberFormat="1" applyFont="1" applyFill="1" applyBorder="1" applyAlignment="1">
      <alignment horizontal="center" vertical="center"/>
    </xf>
    <xf numFmtId="165" fontId="1" fillId="3" borderId="9" xfId="0" applyNumberFormat="1" applyFont="1" applyFill="1" applyBorder="1" applyAlignment="1">
      <alignment horizontal="center" vertical="center"/>
    </xf>
    <xf numFmtId="0" fontId="0" fillId="2" borderId="0" xfId="0" applyFill="1" applyAlignment="1">
      <alignment/>
    </xf>
    <xf numFmtId="166" fontId="1" fillId="3" borderId="0" xfId="0" applyNumberFormat="1" applyFont="1" applyFill="1" applyBorder="1" applyAlignment="1">
      <alignment horizontal="center" vertical="center"/>
    </xf>
    <xf numFmtId="165" fontId="1" fillId="3" borderId="0" xfId="0" applyNumberFormat="1" applyFont="1" applyFill="1" applyBorder="1" applyAlignment="1">
      <alignment horizontal="center" vertical="center"/>
    </xf>
    <xf numFmtId="10" fontId="1" fillId="3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25"/>
          <c:w val="0.9715"/>
          <c:h val="0.99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Withdrawals!$N$3:$N$43</c:f>
              <c:numCach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Withdrawals!$O$3:$O$43</c:f>
              <c:numCache>
                <c:ptCount val="41"/>
                <c:pt idx="0">
                  <c:v>500000</c:v>
                </c:pt>
                <c:pt idx="1">
                  <c:v>532492.8811057776</c:v>
                </c:pt>
                <c:pt idx="2">
                  <c:v>459256.8594204863</c:v>
                </c:pt>
                <c:pt idx="3">
                  <c:v>537516.1592651068</c:v>
                </c:pt>
                <c:pt idx="4">
                  <c:v>513986.69817656995</c:v>
                </c:pt>
                <c:pt idx="5">
                  <c:v>435504.6394228981</c:v>
                </c:pt>
                <c:pt idx="6">
                  <c:v>453444.26639639225</c:v>
                </c:pt>
                <c:pt idx="7">
                  <c:v>480806.5076312752</c:v>
                </c:pt>
                <c:pt idx="8">
                  <c:v>394029.2610155096</c:v>
                </c:pt>
                <c:pt idx="9">
                  <c:v>509909.5999826029</c:v>
                </c:pt>
                <c:pt idx="10">
                  <c:v>525527.9254569644</c:v>
                </c:pt>
                <c:pt idx="11">
                  <c:v>484567.1840668762</c:v>
                </c:pt>
                <c:pt idx="12">
                  <c:v>471892.93729283626</c:v>
                </c:pt>
                <c:pt idx="13">
                  <c:v>440477.0786764388</c:v>
                </c:pt>
                <c:pt idx="14">
                  <c:v>356120.7043283983</c:v>
                </c:pt>
                <c:pt idx="15">
                  <c:v>316589.86855079915</c:v>
                </c:pt>
                <c:pt idx="16">
                  <c:v>303771.1066405289</c:v>
                </c:pt>
                <c:pt idx="17">
                  <c:v>317149.2272498021</c:v>
                </c:pt>
                <c:pt idx="18">
                  <c:v>266074.58430307254</c:v>
                </c:pt>
                <c:pt idx="19">
                  <c:v>198777.7557871514</c:v>
                </c:pt>
                <c:pt idx="20">
                  <c:v>124875.02417404967</c:v>
                </c:pt>
                <c:pt idx="21">
                  <c:v>75845.65746432608</c:v>
                </c:pt>
                <c:pt idx="22">
                  <c:v>4611.714432040229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</c:ser>
        <c:marker val="1"/>
        <c:axId val="20955761"/>
        <c:axId val="54384122"/>
      </c:lineChart>
      <c:catAx>
        <c:axId val="2095576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4384122"/>
        <c:crosses val="autoZero"/>
        <c:auto val="1"/>
        <c:lblOffset val="100"/>
        <c:tickLblSkip val="5"/>
        <c:tickMarkSkip val="5"/>
        <c:noMultiLvlLbl val="0"/>
      </c:catAx>
      <c:valAx>
        <c:axId val="54384122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095576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0.5275</cdr:x>
      <cdr:y>0.07225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0"/>
          <a:ext cx="1457325" cy="171450"/>
        </a:xfrm>
        <a:prstGeom prst="rect">
          <a:avLst/>
        </a:prstGeom>
        <a:solidFill>
          <a:srgbClr val="FFFFFF"/>
        </a:solidFill>
        <a:ln w="0" cmpd="sng">
          <a:solidFill>
            <a:srgbClr val="80008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Evolution of your Portfolio</a:t>
          </a:r>
        </a:p>
      </cdr:txBody>
    </cdr:sp>
  </cdr:relSizeAnchor>
  <cdr:relSizeAnchor xmlns:cdr="http://schemas.openxmlformats.org/drawingml/2006/chartDrawing">
    <cdr:from>
      <cdr:x>0.8935</cdr:x>
      <cdr:y>0.82875</cdr:y>
    </cdr:from>
    <cdr:to>
      <cdr:x>1</cdr:x>
      <cdr:y>0.897</cdr:y>
    </cdr:to>
    <cdr:sp>
      <cdr:nvSpPr>
        <cdr:cNvPr id="2" name="TextBox 4"/>
        <cdr:cNvSpPr txBox="1">
          <a:spLocks noChangeArrowheads="1"/>
        </cdr:cNvSpPr>
      </cdr:nvSpPr>
      <cdr:spPr>
        <a:xfrm>
          <a:off x="2466975" y="1962150"/>
          <a:ext cx="295275" cy="1619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years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47625</xdr:rowOff>
    </xdr:from>
    <xdr:to>
      <xdr:col>3</xdr:col>
      <xdr:colOff>9525</xdr:colOff>
      <xdr:row>22</xdr:row>
      <xdr:rowOff>123825</xdr:rowOff>
    </xdr:to>
    <xdr:graphicFrame>
      <xdr:nvGraphicFramePr>
        <xdr:cNvPr id="1" name="Chart 5"/>
        <xdr:cNvGraphicFramePr/>
      </xdr:nvGraphicFramePr>
      <xdr:xfrm>
        <a:off x="47625" y="895350"/>
        <a:ext cx="276225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4"/>
  <sheetViews>
    <sheetView tabSelected="1" workbookViewId="0" topLeftCell="A1">
      <selection activeCell="J16" sqref="J16"/>
    </sheetView>
  </sheetViews>
  <sheetFormatPr defaultColWidth="9.33203125" defaultRowHeight="11.25"/>
  <cols>
    <col min="1" max="1" width="0.65625" style="9" customWidth="1"/>
    <col min="2" max="2" width="34.5" style="9" customWidth="1"/>
    <col min="3" max="3" width="13.83203125" style="9" customWidth="1"/>
    <col min="4" max="4" width="1.171875" style="9" customWidth="1"/>
    <col min="5" max="5" width="9.33203125" style="9" customWidth="1"/>
    <col min="6" max="6" width="10.33203125" style="9" customWidth="1"/>
    <col min="7" max="7" width="12.33203125" style="9" customWidth="1"/>
    <col min="8" max="13" width="9.33203125" style="9" customWidth="1"/>
    <col min="14" max="14" width="5.33203125" style="18" customWidth="1"/>
    <col min="15" max="17" width="9.33203125" style="17" customWidth="1"/>
    <col min="18" max="16384" width="9.33203125" style="9" customWidth="1"/>
  </cols>
  <sheetData>
    <row r="1" ht="3.75" customHeight="1" thickBot="1"/>
    <row r="2" spans="2:17" ht="12.75" thickBot="1" thickTop="1">
      <c r="B2" s="4" t="s">
        <v>8</v>
      </c>
      <c r="C2" s="8">
        <v>500000</v>
      </c>
      <c r="D2" s="22"/>
      <c r="N2" s="13" t="s">
        <v>5</v>
      </c>
      <c r="O2" s="13" t="s">
        <v>7</v>
      </c>
      <c r="P2" s="13" t="s">
        <v>10</v>
      </c>
      <c r="Q2" s="13" t="s">
        <v>11</v>
      </c>
    </row>
    <row r="3" spans="2:17" ht="12.75" thickBot="1" thickTop="1">
      <c r="B3" s="2" t="s">
        <v>1</v>
      </c>
      <c r="C3" s="19">
        <v>0.09</v>
      </c>
      <c r="D3" s="23"/>
      <c r="N3" s="13">
        <v>0</v>
      </c>
      <c r="O3" s="14">
        <f>C2</f>
        <v>500000</v>
      </c>
      <c r="P3" s="15">
        <v>0</v>
      </c>
      <c r="Q3" s="16">
        <f>SQRT(LN(1+C4^2/(1+C3)^2))</f>
        <v>0.13696974846054577</v>
      </c>
    </row>
    <row r="4" spans="2:17" ht="12" customHeight="1" thickBot="1" thickTop="1">
      <c r="B4" s="3" t="s">
        <v>4</v>
      </c>
      <c r="C4" s="20">
        <v>0.15</v>
      </c>
      <c r="D4" s="23"/>
      <c r="F4" s="11" t="s">
        <v>2</v>
      </c>
      <c r="G4" s="12" t="s">
        <v>3</v>
      </c>
      <c r="N4" s="13">
        <f>1+N3</f>
        <v>1</v>
      </c>
      <c r="O4" s="14">
        <f>MAX(O3*(1+P4)-$C$6*$C$2*(1+$C$5)^N4,0)</f>
        <v>468578.33537931164</v>
      </c>
      <c r="P4" s="15">
        <f ca="1">LOGINV(RAND(),$Q$4,$Q$3)-1</f>
        <v>-0.010843329241376765</v>
      </c>
      <c r="Q4" s="16">
        <f>LN(1+C3)-Q3^2/2</f>
        <v>0.07679734024437983</v>
      </c>
    </row>
    <row r="5" spans="2:16" ht="12.75" thickBot="1" thickTop="1">
      <c r="B5" s="4" t="s">
        <v>0</v>
      </c>
      <c r="C5" s="5">
        <v>0.04</v>
      </c>
      <c r="D5" s="24"/>
      <c r="N5" s="13">
        <f aca="true" t="shared" si="0" ref="N5:N44">1+N4</f>
        <v>2</v>
      </c>
      <c r="O5" s="14">
        <f aca="true" t="shared" si="1" ref="O5:O44">MAX(O4*(1+P5)-$C$6*$C$2*(1+$C$5)^N5,0)</f>
        <v>592841.8447372663</v>
      </c>
      <c r="P5" s="15">
        <f ca="1">LOGINV(RAND(),$Q$4,$Q$3)-1</f>
        <v>0.32289907136973217</v>
      </c>
    </row>
    <row r="6" spans="2:16" ht="12.75" thickBot="1" thickTop="1">
      <c r="B6" s="4" t="s">
        <v>9</v>
      </c>
      <c r="C6" s="5">
        <v>0.05</v>
      </c>
      <c r="D6" s="24"/>
      <c r="N6" s="13">
        <f t="shared" si="0"/>
        <v>3</v>
      </c>
      <c r="O6" s="14">
        <f t="shared" si="1"/>
        <v>705125.276379208</v>
      </c>
      <c r="P6" s="15">
        <f ca="1">LOGINV(RAND(),$Q$4,$Q$3)-1</f>
        <v>0.23683387549029344</v>
      </c>
    </row>
    <row r="7" spans="5:16" ht="12" thickTop="1">
      <c r="E7" s="21"/>
      <c r="F7" s="21"/>
      <c r="G7" s="21"/>
      <c r="H7" s="21"/>
      <c r="N7" s="13">
        <f t="shared" si="0"/>
        <v>4</v>
      </c>
      <c r="O7" s="14">
        <f t="shared" si="1"/>
        <v>632162.6966320699</v>
      </c>
      <c r="P7" s="15">
        <f ca="1">LOGINV(RAND(),$Q$4,$Q$3)-1</f>
        <v>-0.06199765802130741</v>
      </c>
    </row>
    <row r="8" spans="5:16" ht="11.25">
      <c r="E8" s="21" t="str">
        <f>" You start with a "&amp;TEXT(C2,"$0,000")&amp;" portfolio,"</f>
        <v> You start with a $500,000 portfolio,</v>
      </c>
      <c r="F8" s="21"/>
      <c r="G8" s="21"/>
      <c r="H8" s="21"/>
      <c r="N8" s="13">
        <f t="shared" si="0"/>
        <v>5</v>
      </c>
      <c r="O8" s="14">
        <f t="shared" si="1"/>
        <v>608126.5047418365</v>
      </c>
      <c r="P8" s="15">
        <f ca="1">LOGINV(RAND(),$Q$4,$Q$3)-1</f>
        <v>0.010092545326950697</v>
      </c>
    </row>
    <row r="9" spans="5:16" ht="11.25">
      <c r="E9" s="21" t="str">
        <f>" withdrawing "&amp;TEXT(C6,"0.00%")&amp;" x "&amp;TEXT(C2,"$0,000")&amp;" = "&amp;TEXT(C6*C2,"$0,000")</f>
        <v> withdrawing 5.00% x $500,000 = $25,000</v>
      </c>
      <c r="F9" s="21"/>
      <c r="G9" s="21"/>
      <c r="H9" s="21"/>
      <c r="N9" s="13">
        <f t="shared" si="0"/>
        <v>6</v>
      </c>
      <c r="O9" s="14">
        <f t="shared" si="1"/>
        <v>488196.4670206108</v>
      </c>
      <c r="P9" s="15">
        <f ca="1">LOGINV(RAND(),$Q$4,$Q$3)-1</f>
        <v>-0.14519522101130877</v>
      </c>
    </row>
    <row r="10" spans="5:16" ht="11.25">
      <c r="E10" s="21" t="str">
        <f>" each year, this amount increasing with"</f>
        <v> each year, this amount increasing with</v>
      </c>
      <c r="F10" s="21"/>
      <c r="G10" s="21"/>
      <c r="H10" s="21"/>
      <c r="N10" s="13">
        <f t="shared" si="0"/>
        <v>7</v>
      </c>
      <c r="O10" s="14">
        <f t="shared" si="1"/>
        <v>587333.1521608395</v>
      </c>
      <c r="P10" s="15">
        <f ca="1">LOGINV(RAND(),$Q$4,$Q$3)-1</f>
        <v>0.27045459879485434</v>
      </c>
    </row>
    <row r="11" spans="5:16" ht="11.25">
      <c r="E11" s="21" t="str">
        <f>" inflation at "&amp;TEXT(C5,"0.00%")&amp;"."</f>
        <v> inflation at 4.00%.</v>
      </c>
      <c r="F11" s="21"/>
      <c r="G11" s="21"/>
      <c r="H11" s="21"/>
      <c r="N11" s="13">
        <f t="shared" si="0"/>
        <v>8</v>
      </c>
      <c r="O11" s="14">
        <f t="shared" si="1"/>
        <v>602828.0597460263</v>
      </c>
      <c r="P11" s="15">
        <f ca="1">LOGINV(RAND(),$Q$4,$Q$3)-1</f>
        <v>0.08463532777340288</v>
      </c>
    </row>
    <row r="12" spans="5:16" ht="11.25">
      <c r="E12" s="21"/>
      <c r="F12" s="1"/>
      <c r="G12" s="21"/>
      <c r="H12" s="21"/>
      <c r="N12" s="13">
        <f t="shared" si="0"/>
        <v>9</v>
      </c>
      <c r="O12" s="14">
        <f t="shared" si="1"/>
        <v>584263.0545123789</v>
      </c>
      <c r="P12" s="15">
        <f ca="1">LOGINV(RAND(),$Q$4,$Q$3)-1</f>
        <v>0.02822992361048904</v>
      </c>
    </row>
    <row r="13" spans="5:16" ht="11.25">
      <c r="E13" s="21" t="str">
        <f>" Your portolio investments have an"</f>
        <v> Your portolio investments have an</v>
      </c>
      <c r="F13" s="21"/>
      <c r="G13" s="21"/>
      <c r="H13" s="21"/>
      <c r="N13" s="13">
        <f t="shared" si="0"/>
        <v>10</v>
      </c>
      <c r="O13" s="14">
        <f t="shared" si="1"/>
        <v>612929.56666768</v>
      </c>
      <c r="P13" s="15">
        <f ca="1">LOGINV(RAND(),$Q$4,$Q$3)-1</f>
        <v>0.11240248509820572</v>
      </c>
    </row>
    <row r="14" spans="5:16" ht="11.25">
      <c r="E14" s="21" t="str">
        <f>" average annual return of "&amp;TEXT(C3,"0.0%")</f>
        <v> average annual return of 9.0%</v>
      </c>
      <c r="F14" s="21"/>
      <c r="G14" s="21"/>
      <c r="H14" s="21"/>
      <c r="N14" s="13">
        <f t="shared" si="0"/>
        <v>11</v>
      </c>
      <c r="O14" s="14">
        <f t="shared" si="1"/>
        <v>570408.6757712221</v>
      </c>
      <c r="P14" s="15">
        <f ca="1">LOGINV(RAND(),$Q$4,$Q$3)-1</f>
        <v>-0.006582386799376727</v>
      </c>
    </row>
    <row r="15" spans="5:16" ht="11.25">
      <c r="E15" s="21" t="str">
        <f>" and a volatility of "&amp;TEXT(C4,"0.,0%")&amp;"."</f>
        <v> and a volatility of 15.0%.</v>
      </c>
      <c r="F15" s="21"/>
      <c r="G15" s="21"/>
      <c r="H15" s="21"/>
      <c r="N15" s="13">
        <f t="shared" si="0"/>
        <v>12</v>
      </c>
      <c r="O15" s="14">
        <f t="shared" si="1"/>
        <v>588879.4546667022</v>
      </c>
      <c r="P15" s="15">
        <f ca="1">LOGINV(RAND(),$Q$4,$Q$3)-1</f>
        <v>0.10255205932936029</v>
      </c>
    </row>
    <row r="16" spans="5:16" ht="11.25">
      <c r="E16" s="21"/>
      <c r="F16" s="21"/>
      <c r="G16" s="21"/>
      <c r="H16" s="21"/>
      <c r="N16" s="13">
        <f t="shared" si="0"/>
        <v>13</v>
      </c>
      <c r="O16" s="14">
        <f t="shared" si="1"/>
        <v>575999.887637077</v>
      </c>
      <c r="P16" s="15">
        <f ca="1">LOGINV(RAND(),$Q$4,$Q$3)-1</f>
        <v>0.04881690204221023</v>
      </c>
    </row>
    <row r="17" spans="5:16" ht="11.25">
      <c r="E17" s="21" t="str">
        <f>" Assuming a lognormal distribution of returns"</f>
        <v> Assuming a lognormal distribution of returns</v>
      </c>
      <c r="F17" s="21"/>
      <c r="G17" s="21"/>
      <c r="H17" s="21"/>
      <c r="N17" s="13">
        <f t="shared" si="0"/>
        <v>14</v>
      </c>
      <c r="O17" s="14">
        <f t="shared" si="1"/>
        <v>557208.5849033699</v>
      </c>
      <c r="P17" s="15">
        <f ca="1">LOGINV(RAND(),$Q$4,$Q$3)-1</f>
        <v>0.04253578686772275</v>
      </c>
    </row>
    <row r="18" spans="5:16" ht="11.25">
      <c r="E18" s="21" t="str">
        <f>" the chart shows possible evolutions of"</f>
        <v> the chart shows possible evolutions of</v>
      </c>
      <c r="F18" s="21"/>
      <c r="G18" s="21"/>
      <c r="H18" s="21"/>
      <c r="N18" s="13">
        <f t="shared" si="0"/>
        <v>15</v>
      </c>
      <c r="O18" s="14">
        <f t="shared" si="1"/>
        <v>537562.9921007289</v>
      </c>
      <c r="P18" s="15">
        <f ca="1">LOGINV(RAND(),$Q$4,$Q$3)-1</f>
        <v>0.04554487407876695</v>
      </c>
    </row>
    <row r="19" spans="5:16" ht="11.25">
      <c r="E19" s="21" t="str">
        <f>" your portfolio over the next 40 years."</f>
        <v> your portfolio over the next 40 years.</v>
      </c>
      <c r="F19" s="21"/>
      <c r="G19" s="21"/>
      <c r="H19" s="21"/>
      <c r="N19" s="13">
        <f t="shared" si="0"/>
        <v>16</v>
      </c>
      <c r="O19" s="14">
        <f t="shared" si="1"/>
        <v>746500.618165233</v>
      </c>
      <c r="P19" s="15">
        <f ca="1">LOGINV(RAND(),$Q$4,$Q$3)-1</f>
        <v>0.4757808126043006</v>
      </c>
    </row>
    <row r="20" spans="5:16" ht="11.25">
      <c r="E20" s="21"/>
      <c r="F20" s="21"/>
      <c r="G20" s="21"/>
      <c r="H20" s="21"/>
      <c r="N20" s="13">
        <f t="shared" si="0"/>
        <v>17</v>
      </c>
      <c r="O20" s="14">
        <f t="shared" si="1"/>
        <v>765477.6493306628</v>
      </c>
      <c r="P20" s="15">
        <f ca="1">LOGINV(RAND(),$Q$4,$Q$3)-1</f>
        <v>0.09065570999883277</v>
      </c>
    </row>
    <row r="21" spans="5:16" ht="11.25">
      <c r="E21" s="10"/>
      <c r="N21" s="13">
        <f t="shared" si="0"/>
        <v>18</v>
      </c>
      <c r="O21" s="14">
        <f t="shared" si="1"/>
        <v>687401.2183427778</v>
      </c>
      <c r="P21" s="15">
        <f ca="1">LOGINV(RAND(),$Q$4,$Q$3)-1</f>
        <v>-0.035835165308102046</v>
      </c>
    </row>
    <row r="22" spans="14:16" ht="11.25">
      <c r="N22" s="13">
        <f t="shared" si="0"/>
        <v>19</v>
      </c>
      <c r="O22" s="14">
        <f t="shared" si="1"/>
        <v>699714.2548487749</v>
      </c>
      <c r="P22" s="15">
        <f ca="1">LOGINV(RAND(),$Q$4,$Q$3)-1</f>
        <v>0.09453615177247765</v>
      </c>
    </row>
    <row r="23" spans="14:16" ht="12" thickBot="1">
      <c r="N23" s="13">
        <f t="shared" si="0"/>
        <v>20</v>
      </c>
      <c r="O23" s="14">
        <f t="shared" si="1"/>
        <v>550792.9360837475</v>
      </c>
      <c r="P23" s="15">
        <f ca="1">LOGINV(RAND(),$Q$4,$Q$3)-1</f>
        <v>-0.13454526549489598</v>
      </c>
    </row>
    <row r="24" spans="2:16" ht="12.75" thickBot="1" thickTop="1">
      <c r="B24" s="7" t="s">
        <v>6</v>
      </c>
      <c r="C24" s="6"/>
      <c r="N24" s="13">
        <f t="shared" si="0"/>
        <v>21</v>
      </c>
      <c r="O24" s="14">
        <f t="shared" si="1"/>
        <v>574310.0966850477</v>
      </c>
      <c r="P24" s="15">
        <f ca="1">LOGINV(RAND(),$Q$4,$Q$3)-1</f>
        <v>0.14612816731536893</v>
      </c>
    </row>
    <row r="25" spans="14:16" ht="12" thickTop="1">
      <c r="N25" s="13">
        <f t="shared" si="0"/>
        <v>22</v>
      </c>
      <c r="O25" s="14">
        <f t="shared" si="1"/>
        <v>581482.420376076</v>
      </c>
      <c r="P25" s="15">
        <f ca="1">LOGINV(RAND(),$Q$4,$Q$3)-1</f>
        <v>0.11565231720987312</v>
      </c>
    </row>
    <row r="26" spans="14:16" ht="11.25">
      <c r="N26" s="13">
        <f t="shared" si="0"/>
        <v>23</v>
      </c>
      <c r="O26" s="14">
        <f t="shared" si="1"/>
        <v>601477.8408388741</v>
      </c>
      <c r="P26" s="15">
        <f ca="1">LOGINV(RAND(),$Q$4,$Q$3)-1</f>
        <v>0.14035387172864655</v>
      </c>
    </row>
    <row r="27" spans="14:16" ht="11.25">
      <c r="N27" s="13">
        <f t="shared" si="0"/>
        <v>24</v>
      </c>
      <c r="O27" s="14">
        <f t="shared" si="1"/>
        <v>718191.1986576632</v>
      </c>
      <c r="P27" s="15">
        <f ca="1">LOGINV(RAND(),$Q$4,$Q$3)-1</f>
        <v>0.30058623886946334</v>
      </c>
    </row>
    <row r="28" spans="14:16" ht="11.25">
      <c r="N28" s="13">
        <f t="shared" si="0"/>
        <v>25</v>
      </c>
      <c r="O28" s="14">
        <f t="shared" si="1"/>
        <v>768542.0077832845</v>
      </c>
      <c r="P28" s="15">
        <f ca="1">LOGINV(RAND(),$Q$4,$Q$3)-1</f>
        <v>0.1629046939470713</v>
      </c>
    </row>
    <row r="29" spans="14:16" ht="11.25">
      <c r="N29" s="13">
        <f t="shared" si="0"/>
        <v>26</v>
      </c>
      <c r="O29" s="14">
        <f t="shared" si="1"/>
        <v>892893.9942656459</v>
      </c>
      <c r="P29" s="15">
        <f ca="1">LOGINV(RAND(),$Q$4,$Q$3)-1</f>
        <v>0.25198847836518534</v>
      </c>
    </row>
    <row r="30" spans="14:16" ht="11.25">
      <c r="N30" s="13">
        <f t="shared" si="0"/>
        <v>27</v>
      </c>
      <c r="O30" s="14">
        <f t="shared" si="1"/>
        <v>874802.2474310101</v>
      </c>
      <c r="P30" s="15">
        <f ca="1">LOGINV(RAND(),$Q$4,$Q$3)-1</f>
        <v>0.06046906790227635</v>
      </c>
    </row>
    <row r="31" spans="14:16" ht="11.25">
      <c r="N31" s="13">
        <f t="shared" si="0"/>
        <v>28</v>
      </c>
      <c r="O31" s="14">
        <f t="shared" si="1"/>
        <v>889587.6884529165</v>
      </c>
      <c r="P31" s="15">
        <f ca="1">LOGINV(RAND(),$Q$4,$Q$3)-1</f>
        <v>0.10259807203860816</v>
      </c>
    </row>
    <row r="32" spans="14:16" ht="11.25">
      <c r="N32" s="13">
        <f t="shared" si="0"/>
        <v>29</v>
      </c>
      <c r="O32" s="14">
        <f t="shared" si="1"/>
        <v>768741.425226294</v>
      </c>
      <c r="P32" s="15">
        <f ca="1">LOGINV(RAND(),$Q$4,$Q$3)-1</f>
        <v>-0.04820208000231674</v>
      </c>
    </row>
    <row r="33" spans="14:16" ht="11.25">
      <c r="N33" s="13">
        <f t="shared" si="0"/>
        <v>30</v>
      </c>
      <c r="O33" s="14">
        <f t="shared" si="1"/>
        <v>794479.4891973366</v>
      </c>
      <c r="P33" s="15">
        <f ca="1">LOGINV(RAND(),$Q$4,$Q$3)-1</f>
        <v>0.13895830017263044</v>
      </c>
    </row>
    <row r="34" spans="14:16" ht="11.25">
      <c r="N34" s="13">
        <f t="shared" si="0"/>
        <v>31</v>
      </c>
      <c r="O34" s="14">
        <f t="shared" si="1"/>
        <v>873197.6231718228</v>
      </c>
      <c r="P34" s="15">
        <f ca="1">LOGINV(RAND(),$Q$4,$Q$3)-1</f>
        <v>0.2052242650089411</v>
      </c>
    </row>
    <row r="35" spans="14:16" ht="11.25">
      <c r="N35" s="13">
        <f t="shared" si="0"/>
        <v>32</v>
      </c>
      <c r="O35" s="14">
        <f t="shared" si="1"/>
        <v>927451.6630187343</v>
      </c>
      <c r="P35" s="15">
        <f ca="1">LOGINV(RAND(),$Q$4,$Q$3)-1</f>
        <v>0.1625697376527595</v>
      </c>
    </row>
    <row r="36" spans="14:16" ht="11.25">
      <c r="N36" s="13">
        <f t="shared" si="0"/>
        <v>33</v>
      </c>
      <c r="O36" s="14">
        <f t="shared" si="1"/>
        <v>1004369.5779026415</v>
      </c>
      <c r="P36" s="15">
        <f ca="1">LOGINV(RAND(),$Q$4,$Q$3)-1</f>
        <v>0.18127892698436132</v>
      </c>
    </row>
    <row r="37" spans="14:16" ht="11.25">
      <c r="N37" s="13">
        <f t="shared" si="0"/>
        <v>34</v>
      </c>
      <c r="O37" s="14">
        <f t="shared" si="1"/>
        <v>884835.2398927076</v>
      </c>
      <c r="P37" s="15">
        <f ca="1">LOGINV(RAND(),$Q$4,$Q$3)-1</f>
        <v>-0.024569073016681764</v>
      </c>
    </row>
    <row r="38" spans="14:16" ht="11.25">
      <c r="N38" s="13">
        <f t="shared" si="0"/>
        <v>35</v>
      </c>
      <c r="O38" s="14">
        <f t="shared" si="1"/>
        <v>665300.822987926</v>
      </c>
      <c r="P38" s="15">
        <f ca="1">LOGINV(RAND(),$Q$4,$Q$3)-1</f>
        <v>-0.13661548116476563</v>
      </c>
    </row>
    <row r="39" spans="14:16" ht="11.25">
      <c r="N39" s="13">
        <f t="shared" si="0"/>
        <v>36</v>
      </c>
      <c r="O39" s="14">
        <f t="shared" si="1"/>
        <v>831541.261751399</v>
      </c>
      <c r="P39" s="15">
        <f ca="1">LOGINV(RAND(),$Q$4,$Q$3)-1</f>
        <v>0.4040860063957301</v>
      </c>
    </row>
    <row r="40" spans="14:16" ht="11.25">
      <c r="N40" s="13">
        <f t="shared" si="0"/>
        <v>37</v>
      </c>
      <c r="O40" s="14">
        <f t="shared" si="1"/>
        <v>868950.8777331612</v>
      </c>
      <c r="P40" s="15">
        <f ca="1">LOGINV(RAND(),$Q$4,$Q$3)-1</f>
        <v>0.17330692896913336</v>
      </c>
    </row>
    <row r="41" spans="14:16" ht="11.25">
      <c r="N41" s="13">
        <f t="shared" si="0"/>
        <v>38</v>
      </c>
      <c r="O41" s="14">
        <f t="shared" si="1"/>
        <v>778641.6727682246</v>
      </c>
      <c r="P41" s="15">
        <f ca="1">LOGINV(RAND(),$Q$4,$Q$3)-1</f>
        <v>0.023777099286202308</v>
      </c>
    </row>
    <row r="42" spans="14:16" ht="11.25">
      <c r="N42" s="13">
        <f t="shared" si="0"/>
        <v>39</v>
      </c>
      <c r="O42" s="14">
        <f t="shared" si="1"/>
        <v>665059.2755454151</v>
      </c>
      <c r="P42" s="15">
        <f ca="1">LOGINV(RAND(),$Q$4,$Q$3)-1</f>
        <v>0.002346075930808933</v>
      </c>
    </row>
    <row r="43" spans="14:16" ht="11.25">
      <c r="N43" s="13">
        <f t="shared" si="0"/>
        <v>40</v>
      </c>
      <c r="O43" s="14">
        <f t="shared" si="1"/>
        <v>774223.9120773117</v>
      </c>
      <c r="P43" s="15">
        <f ca="1">LOGINV(RAND(),$Q$4,$Q$3)-1</f>
        <v>0.34461612770133043</v>
      </c>
    </row>
    <row r="44" spans="15:16" ht="11.25">
      <c r="O44" s="18"/>
      <c r="P44" s="18"/>
    </row>
  </sheetData>
  <printOptions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retired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Ponzo</dc:creator>
  <cp:keywords/>
  <dc:description/>
  <cp:lastModifiedBy>Peter Ponzo</cp:lastModifiedBy>
  <dcterms:created xsi:type="dcterms:W3CDTF">2003-03-02T14:26:59Z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